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890" windowHeight="9210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<sst xmlns="http://schemas.openxmlformats.org/spreadsheetml/2006/main" count="29" uniqueCount="29">
  <si>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Name:</t>
  </si>
  <si>
    <t>1. LF</t>
  </si>
  <si>
    <t>2. LF</t>
  </si>
  <si>
    <t>3. Fach (GK)</t>
  </si>
  <si>
    <t>4. Fach (GK)</t>
  </si>
  <si>
    <t>Summe gesamt</t>
  </si>
  <si>
    <t>Durchschnittsnote</t>
  </si>
  <si>
    <t>Tabelle für Durchschnittsnote im Abitur</t>
  </si>
  <si>
    <t>5. Fach (GK)</t>
  </si>
  <si>
    <t>Summe der 5 Prüfungsfächer</t>
  </si>
  <si>
    <t>Abiturprüfung</t>
  </si>
  <si>
    <t>Ergebnis</t>
  </si>
  <si>
    <t>zus. Prüf.</t>
  </si>
  <si>
    <t>davon mindestens 1 Leistungskurs</t>
  </si>
  <si>
    <t>1. Punkte aus 24 Grundkursen</t>
  </si>
  <si>
    <t>2. Punkte aus 8 Leistungskursen</t>
  </si>
  <si>
    <t>4-fach</t>
  </si>
  <si>
    <t>(Punkte zweifach)</t>
  </si>
  <si>
    <t>(Punkte einfach)</t>
  </si>
  <si>
    <t>Anzahl LK &gt;= 20</t>
  </si>
  <si>
    <t>Anzahl GK &gt;= 20</t>
  </si>
  <si>
    <t>mind. 120 Punkte</t>
  </si>
  <si>
    <t>mind. 80 Punkte</t>
  </si>
  <si>
    <t>mind. 100 Punkte</t>
  </si>
  <si>
    <t>mind. 3 Prüfungsergebnisse mit mindestens 20 Punkten,</t>
  </si>
  <si>
    <t>Daten nur in die blau unterlegten Zellen eingeben!</t>
  </si>
  <si>
    <t>Qualifikationsphase</t>
  </si>
  <si>
    <t>Punkte</t>
  </si>
  <si>
    <t>Abitur-Prüfungsbogen AOVO (für Beratungsgespräche)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</si>
</sst>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DD5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3" fillId="35" borderId="0" xfId="0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>
      <alignment/>
    </xf>
    <xf numFmtId="0" fontId="3" fillId="35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7" borderId="18" xfId="0" applyFont="1" applyFill="1" applyBorder="1" applyAlignment="1" applyProtection="1">
      <alignment/>
      <protection locked="0"/>
    </xf>
    <xf numFmtId="0" fontId="3" fillId="37" borderId="10" xfId="0" applyFont="1" applyFill="1" applyBorder="1" applyAlignment="1" applyProtection="1">
      <alignment/>
      <protection locked="0"/>
    </xf>
    <xf numFmtId="164" fontId="4" fillId="33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3" fillId="38" borderId="1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37" borderId="18" xfId="0" applyFont="1" applyFill="1" applyBorder="1" applyAlignment="1" applyProtection="1">
      <alignment horizontal="center" vertical="center"/>
      <protection locked="0"/>
    </xf>
    <xf numFmtId="0" fontId="8" fillId="37" borderId="14" xfId="0" applyFont="1" applyFill="1" applyBorder="1" applyAlignment="1" applyProtection="1">
      <alignment horizontal="center" vertical="center"/>
      <protection locked="0"/>
    </xf>
    <xf numFmtId="0" fontId="8" fillId="37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4" sqref="B4:F4"/>
    </sheetView>
  </sheetViews>
  <sheetFormatPr defaultColWidth="11.421875" defaultRowHeight="12.75"/>
  <cols>
    <col min="1" max="1" width="38.28125" style="0" customWidth="1"/>
    <col min="3" max="3" width="11.00390625" style="0" customWidth="1"/>
    <col min="4" max="4" width="11.28125" style="0" customWidth="1"/>
    <col min="5" max="5" width="12.421875" style="0" customWidth="1"/>
    <col min="7" max="7" width="11.421875" style="1" customWidth="1"/>
  </cols>
  <sheetData>
    <row r="1" spans="1:8" s="47" customFormat="1" ht="26.25">
      <c r="A1" s="44" t="s">
        <v>28</v>
      </c>
      <c r="B1" s="45"/>
      <c r="C1" s="45"/>
      <c r="D1" s="45"/>
      <c r="E1" s="45"/>
      <c r="F1" s="45"/>
      <c r="G1" s="46"/>
      <c r="H1" s="45"/>
    </row>
    <row r="2" spans="1:8" ht="15">
      <c r="A2" s="12" t="s">
        <v>25</v>
      </c>
      <c r="B2" s="2"/>
      <c r="C2" s="2"/>
      <c r="D2" s="2"/>
      <c r="E2" s="2"/>
      <c r="F2" s="2"/>
      <c r="G2" s="3"/>
      <c r="H2" s="2"/>
    </row>
    <row r="3" spans="1:8" ht="12.75">
      <c r="A3" s="2"/>
      <c r="B3" s="2"/>
      <c r="C3" s="2"/>
      <c r="D3" s="2"/>
      <c r="E3" s="2"/>
      <c r="F3" s="2"/>
      <c r="G3" s="3"/>
      <c r="H3" s="2"/>
    </row>
    <row r="4" spans="1:8" s="52" customFormat="1" ht="21.75" customHeight="1">
      <c r="A4" s="49" t="s">
        <v>0</v>
      </c>
      <c r="B4" s="53"/>
      <c r="C4" s="54"/>
      <c r="D4" s="54"/>
      <c r="E4" s="54"/>
      <c r="F4" s="55"/>
      <c r="G4" s="50"/>
      <c r="H4" s="51"/>
    </row>
    <row r="5" spans="1:8" ht="15">
      <c r="A5" s="4"/>
      <c r="B5" s="4"/>
      <c r="C5" s="4"/>
      <c r="D5" s="4"/>
      <c r="E5" s="4"/>
      <c r="F5" s="4"/>
      <c r="G5" s="5"/>
      <c r="H5" s="4"/>
    </row>
    <row r="6" spans="1:7" ht="15">
      <c r="A6" s="42" t="s">
        <v>26</v>
      </c>
      <c r="B6" s="43" t="s">
        <v>27</v>
      </c>
      <c r="C6" s="10"/>
      <c r="E6" s="10"/>
      <c r="F6" s="11"/>
      <c r="G6" s="4"/>
    </row>
    <row r="7" spans="1:8" ht="15">
      <c r="A7" s="6" t="s">
        <v>14</v>
      </c>
      <c r="B7" s="39"/>
      <c r="C7" s="17" t="s">
        <v>18</v>
      </c>
      <c r="D7" s="14"/>
      <c r="E7" s="7">
        <f>B7</f>
        <v>0</v>
      </c>
      <c r="F7" s="38" t="str">
        <f>IF(E7&gt;=120,"ok","nicht erfüllt!")</f>
        <v>nicht erfüllt!</v>
      </c>
      <c r="G7" s="37" t="s">
        <v>21</v>
      </c>
      <c r="H7" s="34"/>
    </row>
    <row r="8" spans="1:8" ht="15">
      <c r="A8" s="6" t="s">
        <v>15</v>
      </c>
      <c r="B8" s="39"/>
      <c r="C8" s="17" t="s">
        <v>17</v>
      </c>
      <c r="D8" s="14"/>
      <c r="E8" s="7">
        <f>B8</f>
        <v>0</v>
      </c>
      <c r="F8" s="38" t="str">
        <f>IF(E8&gt;=80,"ok","nicht erfüllt!")</f>
        <v>nicht erfüllt!</v>
      </c>
      <c r="G8" s="37" t="s">
        <v>22</v>
      </c>
      <c r="H8" s="34"/>
    </row>
    <row r="9" spans="1:7" s="21" customFormat="1" ht="15">
      <c r="A9" s="18"/>
      <c r="B9" s="19"/>
      <c r="C9" s="13"/>
      <c r="D9" s="14"/>
      <c r="E9" s="19"/>
      <c r="F9" s="20"/>
      <c r="G9" s="14"/>
    </row>
    <row r="10" spans="1:7" s="21" customFormat="1" ht="15">
      <c r="A10" s="16"/>
      <c r="B10" s="15"/>
      <c r="C10" s="15"/>
      <c r="D10" s="16"/>
      <c r="E10" s="16"/>
      <c r="F10" s="22"/>
      <c r="G10" s="14"/>
    </row>
    <row r="11" spans="1:7" ht="15">
      <c r="A11" s="9" t="s">
        <v>10</v>
      </c>
      <c r="B11" s="10" t="s">
        <v>11</v>
      </c>
      <c r="C11" s="10" t="s">
        <v>12</v>
      </c>
      <c r="E11" s="10" t="s">
        <v>16</v>
      </c>
      <c r="F11" s="11"/>
      <c r="G11" s="4"/>
    </row>
    <row r="12" spans="1:7" ht="15">
      <c r="A12" s="6" t="s">
        <v>1</v>
      </c>
      <c r="B12" s="40"/>
      <c r="C12" s="48"/>
      <c r="E12" s="7">
        <f>IF(C12="",4*B12,(2*B12+C12)*4/3)</f>
        <v>0</v>
      </c>
      <c r="F12" s="4"/>
      <c r="G12"/>
    </row>
    <row r="13" spans="1:7" ht="15">
      <c r="A13" s="6" t="s">
        <v>2</v>
      </c>
      <c r="B13" s="40"/>
      <c r="C13" s="48"/>
      <c r="E13" s="7">
        <f>IF(C13="",4*B13,(2*B13+C13)*4/3)</f>
        <v>0</v>
      </c>
      <c r="F13" s="4"/>
      <c r="G13"/>
    </row>
    <row r="14" spans="1:7" ht="15">
      <c r="A14" s="6" t="s">
        <v>3</v>
      </c>
      <c r="B14" s="40"/>
      <c r="C14" s="48"/>
      <c r="E14" s="7">
        <f>IF(C14="",4*B14,(2*B14+C14)*4/3)</f>
        <v>0</v>
      </c>
      <c r="F14" s="4"/>
      <c r="G14"/>
    </row>
    <row r="15" spans="1:7" ht="15">
      <c r="A15" s="6" t="s">
        <v>4</v>
      </c>
      <c r="B15" s="40"/>
      <c r="C15" s="48"/>
      <c r="E15" s="7">
        <f>IF(C15="",4*B15,(2*B15+C15)*4/3)</f>
        <v>0</v>
      </c>
      <c r="F15" s="4"/>
      <c r="G15"/>
    </row>
    <row r="16" spans="1:7" ht="15">
      <c r="A16" s="6" t="s">
        <v>8</v>
      </c>
      <c r="B16" s="40"/>
      <c r="C16" s="48"/>
      <c r="E16" s="7">
        <f>IF(C16="",4*B16,(2*B16+C16)*4/3)</f>
        <v>0</v>
      </c>
      <c r="F16" s="4"/>
      <c r="G16"/>
    </row>
    <row r="17" spans="1:6" s="21" customFormat="1" ht="15">
      <c r="A17" s="18"/>
      <c r="B17" s="25"/>
      <c r="C17" s="25"/>
      <c r="D17" s="24"/>
      <c r="E17" s="19"/>
      <c r="F17" s="13"/>
    </row>
    <row r="18" spans="1:8" ht="15">
      <c r="A18" s="27" t="s">
        <v>19</v>
      </c>
      <c r="B18" s="26">
        <f>COUNTIF(E12:E13,"&gt;=20")</f>
        <v>0</v>
      </c>
      <c r="C18" s="6"/>
      <c r="D18" s="37" t="s">
        <v>24</v>
      </c>
      <c r="E18" s="36"/>
      <c r="F18" s="35"/>
      <c r="G18" s="34"/>
      <c r="H18" s="34"/>
    </row>
    <row r="19" spans="1:8" ht="15">
      <c r="A19" s="28" t="s">
        <v>20</v>
      </c>
      <c r="B19" s="26">
        <f>COUNTIF(E14:E16,"&gt;=20")</f>
        <v>0</v>
      </c>
      <c r="C19" s="38" t="str">
        <f>IF(AND(B19+B18&gt;=3,B18&gt;=1),"ok","nicht erfüllt!")</f>
        <v>nicht erfüllt!</v>
      </c>
      <c r="D19" s="33" t="s">
        <v>13</v>
      </c>
      <c r="E19" s="34"/>
      <c r="F19" s="35"/>
      <c r="G19" s="34"/>
      <c r="H19" s="34"/>
    </row>
    <row r="20" ht="15">
      <c r="A20" s="14"/>
    </row>
    <row r="23" spans="2:9" ht="15">
      <c r="B23" s="30"/>
      <c r="C23" s="23"/>
      <c r="D23" s="31" t="s">
        <v>9</v>
      </c>
      <c r="E23" s="7">
        <f>SUM(E12:E16)</f>
        <v>0</v>
      </c>
      <c r="F23" s="38" t="str">
        <f>IF(AND(E23&gt;=100,COUNTIF(E12:E16,"=0")=0),"ok","nicht erfüllt!")</f>
        <v>nicht erfüllt!</v>
      </c>
      <c r="G23" s="37" t="s">
        <v>23</v>
      </c>
      <c r="H23" s="34"/>
      <c r="I23">
        <f>COUNTIF(E12:E16,"=0")</f>
        <v>5</v>
      </c>
    </row>
    <row r="24" spans="2:7" ht="15">
      <c r="B24" s="14"/>
      <c r="C24" s="14"/>
      <c r="D24" s="14"/>
      <c r="E24" s="14"/>
      <c r="F24" s="29"/>
      <c r="G24" s="4"/>
    </row>
    <row r="25" spans="2:7" ht="15">
      <c r="B25" s="30"/>
      <c r="C25" s="23"/>
      <c r="D25" s="31" t="s">
        <v>5</v>
      </c>
      <c r="E25" s="7">
        <f>IF(AND(F7="ok",F8="ok",C19="ok",F23="ok"),E7+E8+E23,0)</f>
        <v>0</v>
      </c>
      <c r="F25" s="8">
        <f>E7+E8+E23</f>
        <v>0</v>
      </c>
      <c r="G25" s="4"/>
    </row>
    <row r="26" spans="2:7" ht="15">
      <c r="B26" s="14"/>
      <c r="C26" s="14"/>
      <c r="D26" s="14"/>
      <c r="E26" s="14"/>
      <c r="F26" s="29"/>
      <c r="G26" s="4"/>
    </row>
    <row r="27" spans="2:7" ht="15.75">
      <c r="B27" s="30"/>
      <c r="C27" s="23"/>
      <c r="D27" s="32" t="s">
        <v>6</v>
      </c>
      <c r="E27" s="41">
        <f>IF(E25&gt;0,VLOOKUP(E25,Tabelle2!B3:C33,2,TRUE),"")</f>
      </c>
      <c r="F27" s="29"/>
      <c r="G27" s="4"/>
    </row>
  </sheetData>
  <sheetProtection sheet="1" objects="1" scenarios="1" selectLockedCells="1"/>
  <protectedRanges>
    <protectedRange sqref="B12:C16" name="Punkte Abitur"/>
    <protectedRange sqref="B4:F4" name="Name"/>
    <protectedRange sqref="B7:B8" name="Punkte Qualifikationsphase"/>
  </protectedRanges>
  <mergeCells count="1">
    <mergeCell ref="B4:F4"/>
  </mergeCells>
  <conditionalFormatting sqref="F7">
    <cfRule type="expression" priority="8" dxfId="0" stopIfTrue="1">
      <formula>(F7="ok")</formula>
    </cfRule>
  </conditionalFormatting>
  <conditionalFormatting sqref="F8">
    <cfRule type="expression" priority="3" dxfId="0" stopIfTrue="1">
      <formula>(F8="ok")</formula>
    </cfRule>
  </conditionalFormatting>
  <conditionalFormatting sqref="C19">
    <cfRule type="expression" priority="2" dxfId="0" stopIfTrue="1">
      <formula>(C19="ok")</formula>
    </cfRule>
  </conditionalFormatting>
  <conditionalFormatting sqref="F23">
    <cfRule type="expression" priority="1" dxfId="0" stopIfTrue="1">
      <formula>(F23="ok")</formula>
    </cfRule>
  </conditionalFormatting>
  <printOptions/>
  <pageMargins left="0.787401575" right="0.4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ht="12.75">
      <c r="A1" t="s">
        <v>7</v>
      </c>
    </row>
    <row r="3" spans="2:3" ht="12.75">
      <c r="B3">
        <v>300</v>
      </c>
      <c r="C3">
        <v>4</v>
      </c>
    </row>
    <row r="4" spans="2:3" ht="12.75">
      <c r="B4">
        <v>301</v>
      </c>
      <c r="C4">
        <v>3.9</v>
      </c>
    </row>
    <row r="5" spans="2:3" ht="12.75">
      <c r="B5">
        <v>319</v>
      </c>
      <c r="C5">
        <v>3.8</v>
      </c>
    </row>
    <row r="6" spans="2:3" ht="12.75">
      <c r="B6">
        <v>337</v>
      </c>
      <c r="C6">
        <v>3.7</v>
      </c>
    </row>
    <row r="7" spans="2:3" ht="12.75">
      <c r="B7">
        <v>355</v>
      </c>
      <c r="C7">
        <v>3.6</v>
      </c>
    </row>
    <row r="8" spans="2:3" ht="12.75">
      <c r="B8">
        <v>373</v>
      </c>
      <c r="C8">
        <v>3.5</v>
      </c>
    </row>
    <row r="9" spans="2:3" ht="12.75">
      <c r="B9">
        <v>391</v>
      </c>
      <c r="C9">
        <v>3.4</v>
      </c>
    </row>
    <row r="10" spans="2:3" ht="12.75">
      <c r="B10">
        <v>409</v>
      </c>
      <c r="C10">
        <v>3.3</v>
      </c>
    </row>
    <row r="11" spans="2:3" ht="12.75">
      <c r="B11">
        <v>427</v>
      </c>
      <c r="C11">
        <v>3.2</v>
      </c>
    </row>
    <row r="12" spans="2:3" ht="12.75">
      <c r="B12">
        <v>445</v>
      </c>
      <c r="C12">
        <v>3.1</v>
      </c>
    </row>
    <row r="13" spans="2:3" ht="12.75">
      <c r="B13">
        <v>463</v>
      </c>
      <c r="C13">
        <v>3</v>
      </c>
    </row>
    <row r="14" spans="2:3" ht="12.75">
      <c r="B14">
        <v>481</v>
      </c>
      <c r="C14">
        <v>2.9</v>
      </c>
    </row>
    <row r="15" spans="2:3" ht="12.75">
      <c r="B15">
        <v>499</v>
      </c>
      <c r="C15">
        <v>2.8</v>
      </c>
    </row>
    <row r="16" spans="2:3" ht="12.75">
      <c r="B16">
        <v>517</v>
      </c>
      <c r="C16">
        <v>2.7</v>
      </c>
    </row>
    <row r="17" spans="2:3" ht="12.75">
      <c r="B17">
        <v>535</v>
      </c>
      <c r="C17">
        <v>2.6</v>
      </c>
    </row>
    <row r="18" spans="2:3" ht="12.75">
      <c r="B18">
        <v>553</v>
      </c>
      <c r="C18">
        <v>2.5</v>
      </c>
    </row>
    <row r="19" spans="2:3" ht="12.75">
      <c r="B19">
        <v>571</v>
      </c>
      <c r="C19">
        <v>2.4</v>
      </c>
    </row>
    <row r="20" spans="2:3" ht="12.75">
      <c r="B20">
        <v>589</v>
      </c>
      <c r="C20">
        <v>2.3</v>
      </c>
    </row>
    <row r="21" spans="2:3" ht="12.75">
      <c r="B21">
        <v>607</v>
      </c>
      <c r="C21">
        <v>2.2</v>
      </c>
    </row>
    <row r="22" spans="2:3" ht="12.75">
      <c r="B22">
        <v>625</v>
      </c>
      <c r="C22">
        <v>2.1</v>
      </c>
    </row>
    <row r="23" spans="2:3" ht="12.75">
      <c r="B23">
        <v>643</v>
      </c>
      <c r="C23">
        <v>2</v>
      </c>
    </row>
    <row r="24" spans="2:3" ht="12.75">
      <c r="B24">
        <v>661</v>
      </c>
      <c r="C24">
        <v>1.9</v>
      </c>
    </row>
    <row r="25" spans="2:3" ht="12.75">
      <c r="B25">
        <v>679</v>
      </c>
      <c r="C25">
        <v>1.8</v>
      </c>
    </row>
    <row r="26" spans="2:3" ht="12.75">
      <c r="B26">
        <v>697</v>
      </c>
      <c r="C26">
        <v>1.7</v>
      </c>
    </row>
    <row r="27" spans="2:3" ht="12.75">
      <c r="B27">
        <v>715</v>
      </c>
      <c r="C27">
        <v>1.6</v>
      </c>
    </row>
    <row r="28" spans="2:3" ht="12.75">
      <c r="B28">
        <v>733</v>
      </c>
      <c r="C28">
        <v>1.5</v>
      </c>
    </row>
    <row r="29" spans="2:3" ht="12.75">
      <c r="B29">
        <v>751</v>
      </c>
      <c r="C29">
        <v>1.4</v>
      </c>
    </row>
    <row r="30" spans="2:3" ht="12.75">
      <c r="B30">
        <v>769</v>
      </c>
      <c r="C30">
        <v>1.3</v>
      </c>
    </row>
    <row r="31" spans="2:3" ht="12.75">
      <c r="B31">
        <v>787</v>
      </c>
      <c r="C31">
        <v>1.2</v>
      </c>
    </row>
    <row r="32" spans="2:3" ht="12.75">
      <c r="B32">
        <v>805</v>
      </c>
      <c r="C32">
        <v>1.1</v>
      </c>
    </row>
    <row r="33" spans="2:3" ht="12.75">
      <c r="B33">
        <v>823</v>
      </c>
      <c r="C33">
        <v>1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Friedel Lind</dc:creator>
  <cp:keywords/>
  <dc:description/>
  <cp:lastModifiedBy>User</cp:lastModifiedBy>
  <cp:lastPrinted>2011-01-17T10:45:27Z</cp:lastPrinted>
  <dcterms:created xsi:type="dcterms:W3CDTF">2001-05-27T18:02:29Z</dcterms:created>
  <dcterms:modified xsi:type="dcterms:W3CDTF">2011-11-18T08:04:21Z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-973822886</vt:i4>
  </property>
  <property fmtid="{D5CDD505-2E9C-101B-9397-08002B2CF9AE}" pid="3" name="_EmailSubject">
    <vt:lpwstr>Excel-Tabelle für Beratungstag</vt:lpwstr>
  </property>
  <property fmtid="{D5CDD505-2E9C-101B-9397-08002B2CF9AE}" pid="4" name="_AuthorEmail">
    <vt:lpwstr>friedel@f-lind.de</vt:lpwstr>
  </property>
  <property fmtid="{D5CDD505-2E9C-101B-9397-08002B2CF9AE}" pid="5" name="_AuthorEmailDisplayName">
    <vt:lpwstr>Friedel Lind</vt:lpwstr>
  </property>
  <property fmtid="{D5CDD505-2E9C-101B-9397-08002B2CF9AE}" pid="6" name="_ReviewingToolsShownOnce">
    <vt:lpwstr/>
  </property>
</Properties>
</file>